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/xl/workbook.xml"/><Relationship Id="rId2" Type="http://schemas.openxmlformats.org/package/2006/relationships/metadata/core-properties" Target="/docProps/core.xml"/><Relationship Id="rId3" Type="http://schemas.openxmlformats.org/officeDocument/2006/relationships/extended-properties" Target="/docProps/app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 firstSheet="2" activeTab="2" tabRatio="500"/>
  </bookViews>
  <sheets>
    <sheet r:id="rId1" name="ダッシュボード" sheetId="1"/>
    <sheet r:id="rId2" name="売上・営業管理" sheetId="2"/>
    <sheet r:id="rId3" name="利益シミュレーション" sheetId="3"/>
    <sheet r:id="rId4" name="週次活動記録" sheetId="4"/>
    <sheet r:id="rId5" name="個人目標" sheetId="5"/>
  </sheets>
  <calcPr calcId="0" iterate="1" iterateCount="1000" iterateDelta="0.01"/>
</workbook>
</file>

<file path=xl/sharedStrings.xml><?xml version="1.0" encoding="utf-8"?>
<sst xmlns="http://schemas.openxmlformats.org/spreadsheetml/2006/main" count="111" uniqueCount="111">
  <si>
    <t>🎬 ショート動画屋さんフランチャイズ</t>
  </si>
  <si>
    <t>成功即戦力ツール④ | 目標管理シート</t>
  </si>
  <si>
    <t>作成日: 2026年3月4日 | Ver 1.0</t>
  </si>
  <si>
    <t>【使い方ガイド】</t>
  </si>
  <si>
    <t>1. 「売上・営業管理」タブで月次実績を入力（黄色セル）</t>
  </si>
  <si>
    <t>2. 「利益シミュレーション」タブで収益構造をシミュレーション</t>
  </si>
  <si>
    <t>3. このダッシュボードで全体進捗を一目で確認</t>
  </si>
  <si>
    <t>【今月のKPIサマリー（1月）】</t>
  </si>
  <si>
    <t>KPI項目</t>
  </si>
  <si>
    <t>目標</t>
  </si>
  <si>
    <t>実績</t>
  </si>
  <si>
    <t>達成率（%）</t>
  </si>
  <si>
    <t>状況</t>
  </si>
  <si>
    <t>前月比</t>
  </si>
  <si>
    <t>売上（円）</t>
  </si>
  <si>
    <t>要入力</t>
  </si>
  <si>
    <t>-</t>
  </si>
  <si>
    <t>営業件数</t>
  </si>
  <si>
    <t>アポ獲得数</t>
  </si>
  <si>
    <t>成約件数</t>
  </si>
  <si>
    <t>【年間進捗サマリー】</t>
  </si>
  <si>
    <t>項目</t>
  </si>
  <si>
    <t>年間目標</t>
  </si>
  <si>
    <t>年間実績</t>
  </si>
  <si>
    <t>残り目標</t>
  </si>
  <si>
    <t>必要月平均</t>
  </si>
  <si>
    <t>【利益シミュレーション（現在の設定）】</t>
  </si>
  <si>
    <t>金額（円）</t>
  </si>
  <si>
    <t>割合（%）</t>
  </si>
  <si>
    <t>月間売上</t>
  </si>
  <si>
    <t>売上原価</t>
  </si>
  <si>
    <t>粗利</t>
  </si>
  <si>
    <t>固定費</t>
  </si>
  <si>
    <t>営業利益</t>
  </si>
  <si>
    <t>年間利益予測</t>
  </si>
  <si>
    <t>🎬 ショート動画屋さんフランチャイズ | 売上・営業管理シート</t>
  </si>
  <si>
    <t>※黄色セルは入力欄、水色セルは自動計算です</t>
  </si>
  <si>
    <t>月</t>
  </si>
  <si>
    <t>売上目標（円）</t>
  </si>
  <si>
    <t>実績売上（円）</t>
  </si>
  <si>
    <t>営業目標件数</t>
  </si>
  <si>
    <t>実績営業件数</t>
  </si>
  <si>
    <t>営業達成率（%）</t>
  </si>
  <si>
    <t>アポ率（%）</t>
  </si>
  <si>
    <t>成約率（%）</t>
  </si>
  <si>
    <t>平均単価（円）</t>
  </si>
  <si>
    <t>備考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</si>
  <si>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</si>
  <si>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</si>
  <si>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</si>
  <si>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</si>
  <si>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</si>
  <si>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</si>
  <si>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</si>
  <si>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</si>
  <si>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</si>
  <si>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</si>
  <si>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</si>
  <si>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</si>
  <si>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年間合計</t>
  </si>
  <si>
    <t>🎬 ショート動画屋さんフランチャイズ | 利益シミュレーション</t>
  </si>
  <si>
    <t>【売上別シミュレーション比較】</t>
  </si>
  <si>
    <t>※黄色セルに数値を入力すると自動計算されます</t>
  </si>
  <si>
    <t>50万円</t>
  </si>
  <si>
    <t>100万円</t>
  </si>
  <si>
    <t>150万円</t>
  </si>
  <si>
    <t>200万円</t>
  </si>
  <si>
    <t>【入力項目】</t>
  </si>
  <si>
    <t>月間売上（円）</t>
  </si>
  <si>
    <t>売上原価（円）</t>
  </si>
  <si>
    <t>原価率（%）</t>
  </si>
  <si>
    <t>粗利（円）</t>
  </si>
  <si>
    <t>人件費（円）</t>
  </si>
  <si>
    <t>固定費（円）</t>
  </si>
  <si>
    <t>家賃（円）</t>
  </si>
  <si>
    <t>ロイヤリティ（円）</t>
  </si>
  <si>
    <t>広告費（円）</t>
  </si>
  <si>
    <t>営業利益（円）</t>
  </si>
  <si>
    <t>その他経費（円）</t>
  </si>
  <si>
    <t>営業利益率（%）</t>
  </si>
  <si>
    <t>ロイヤリティ率（%）</t>
  </si>
  <si>
    <t>【計算結果】</t>
  </si>
  <si>
    <t>固定費合計（円）</t>
  </si>
  <si>
    <t>年間営業利益予測（円）</t>
  </si>
  <si>
    <t>🎬 ショート動画屋さんフランチャイズ | 週次活動記録</t>
  </si>
  <si>
    <t>※毎週の活動を記録し、月次で振り返りましょう</t>
  </si>
  <si>
    <t>週</t>
  </si>
  <si>
    <t>コメント</t>
  </si>
  <si>
    <t>第1週</t>
  </si>
  <si>
    <t>第2週</t>
  </si>
  <si>
    <t>第3週</t>
  </si>
  <si>
    <t>第4週</t>
  </si>
  <si>
    <t>第5週</t>
  </si>
  <si>
    <t>月次合計</t>
  </si>
  <si>
    <t>🎬 ショート動画屋さんフランチャイズ | 個人目標設定シート</t>
  </si>
  <si>
    <t>【年間目標宣言】</t>
  </si>
  <si>
    <t>私の今年の目標は：</t>
  </si>
  <si>
    <t>達成したい売上：</t>
  </si>
  <si>
    <t>円/年</t>
  </si>
  <si>
    <t>達成したい成果：</t>
  </si>
  <si>
    <t>【月別マイルストーン】</t>
  </si>
  <si>
    <t>営業目標（件）</t>
  </si>
  <si>
    <t>行動目標</t>
  </si>
  <si>
    <t>達成状況</t>
  </si>
  <si>
    <t>振り返り</t>
  </si>
  <si>
    <t>【四半期レビュー】</t>
  </si>
  <si>
    <t>Q1（1-3月）</t>
  </si>
  <si>
    <t>成果：</t>
  </si>
  <si>
    <t>Q2（4-6月）</t>
  </si>
  <si>
    <t>Q3（7-9月）</t>
  </si>
  <si>
    <t>Q4（10-12月）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</si>
</sst>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246" formatCode="0.0"/>
  </numFmts>
  <fonts count="14">
    <font>
      <sz val="11"/>
      <color theme="1"/>
      <name val="Calibri"/>
      <scheme val="minor"/>
    </font>
    <font>
      <b/>
      <i val="0"/>
      <sz val="18"/>
      <color rgb="FFFFFFFF"/>
      <name val="Aptos Narrow"/>
    </font>
    <font>
      <b/>
      <i val="0"/>
      <sz val="14"/>
      <color rgb="FF1A237E"/>
      <name val="Aptos Narrow"/>
    </font>
    <font>
      <b val="0"/>
      <i val="0"/>
      <sz val="9"/>
      <name val="Aptos Narrow"/>
    </font>
    <font>
      <b/>
      <i val="0"/>
      <sz val="12"/>
      <color rgb="FFFFFFFF"/>
      <name val="Aptos Narrow"/>
    </font>
    <font>
      <name val="Calibri"/>
      <scheme val="minor"/>
    </font>
    <font>
      <b/>
      <i val="0"/>
      <sz val="11"/>
      <color rgb="FFFFFFFF"/>
      <name val="Aptos Narrow"/>
    </font>
    <font>
      <b/>
      <i val="0"/>
      <sz val="11"/>
      <name val="Aptos Narrow"/>
    </font>
    <font>
      <b/>
      <i val="0"/>
      <sz val="16"/>
      <color rgb="FFFFFFFF"/>
      <name val="Aptos Narrow"/>
    </font>
    <font>
      <b val="0"/>
      <i val="0"/>
      <sz val="10"/>
      <name val="Aptos Narrow"/>
    </font>
    <font>
      <b/>
      <i val="0"/>
      <sz val="12"/>
      <color rgb="FFFFFFFF"/>
      <name val="Aptos Narrow"/>
    </font>
    <font>
      <b/>
      <i val="0"/>
      <sz val="12"/>
      <name val="Aptos Narrow"/>
    </font>
    <font>
      <b/>
      <i val="0"/>
      <sz val="14"/>
      <color rgb="FFFFFFFF"/>
      <name val="Aptos Narrow"/>
    </font>
    <font>
      <b/>
      <i val="0"/>
      <sz val="11"/>
      <color rgb="FFFFFFFF"/>
      <name val="Aptos Narrow"/>
    </font>
  </fonts>
  <fills count="11">
    <fill>
      <patternFill patternType="none"/>
    </fill>
    <fill>
      <patternFill patternType="gray125"/>
    </fill>
    <fill>
      <patternFill patternType="solid">
        <fgColor rgb="FF1A237E"/>
      </patternFill>
    </fill>
    <fill>
      <patternFill patternType="solid">
        <fgColor rgb="FFFFD700"/>
      </patternFill>
    </fill>
    <fill>
      <patternFill patternType="solid">
        <fgColor rgb="FFF5F5F5"/>
      </patternFill>
    </fill>
    <fill>
      <patternFill patternType="solid">
        <fgColor rgb="FF283593"/>
      </patternFill>
    </fill>
    <fill>
      <patternFill patternType="solid">
        <fgColor rgb="FFFFFDE7"/>
      </patternFill>
    </fill>
    <fill>
      <patternFill patternType="solid">
        <fgColor rgb="FFE3F2FD"/>
      </patternFill>
    </fill>
    <fill>
      <patternFill patternType="solid">
        <fgColor rgb="FFC8E6C9"/>
      </patternFill>
    </fill>
    <fill>
      <patternFill patternType="solid">
        <fgColor rgb="FFFFF9C4"/>
      </patternFill>
    </fill>
    <fill>
      <patternFill patternType="solid">
        <fgColor rgb="FFE8EAF6"/>
      </patternFill>
    </fill>
  </fills>
  <borders count="4">
    <border>
      <left/>
      <right/>
      <top/>
      <bottom/>
    </border>
    <border>
      <left>
        <color rgb="FF000000"/>
      </left>
      <right>
        <color rgb="FF000000"/>
      </right>
      <top>
        <color rgb="FF000000"/>
      </top>
      <bottom>
        <color rgb="FF000000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BDBDBD"/>
      </left>
      <right style="thin">
        <color rgb="FFBDBDBD"/>
      </right>
      <top style="thin">
        <color rgb="FFBDBDBD"/>
      </top>
      <bottom style="thin">
        <color rgb="FFBDBDBD"/>
      </bottom>
    </border>
  </borders>
  <cellStyleXfs count="1">
    <xf numFmtId="0" fontId="0" fillId="0" borderId="1">
      <alignment horizontal="general" vertical="top"/>
    </xf>
  </cellStyleXfs>
  <cellXfs count="41">
    <xf numFmtId="0" fontId="0" fillId="0" borderId="1" xfId="0">
      <alignment vertical="top"/>
    </xf>
    <xf numFmtId="0" fontId="1" fillId="2" borderId="0" xfId="0">
      <alignment horizontal="center" vertical="top"/>
    </xf>
    <xf numFmtId="0" fontId="2" fillId="3" borderId="0" xfId="0">
      <alignment horizontal="center" vertical="top"/>
    </xf>
    <xf numFmtId="0" fontId="3" fillId="4" borderId="0" xfId="0">
      <alignment horizontal="center" vertical="top"/>
    </xf>
    <xf numFmtId="0" fontId="4" fillId="5" borderId="0" xfId="0">
      <alignment horizontal="center" vertical="top"/>
    </xf>
    <xf numFmtId="0" fontId="5" fillId="6" borderId="0" xfId="0">
      <alignment vertical="top"/>
    </xf>
    <xf numFmtId="0" fontId="4" fillId="5" borderId="2" xfId="0">
      <alignment horizontal="center" vertical="top"/>
    </xf>
    <xf numFmtId="0" fontId="5" fillId="0" borderId="2" xfId="0">
      <alignment vertical="top"/>
    </xf>
    <xf numFmtId="0" fontId="6" fillId="2" borderId="2" xfId="0">
      <alignment horizontal="center" vertical="top"/>
    </xf>
    <xf numFmtId="3" fontId="5" fillId="7" borderId="2" xfId="0">
      <alignment vertical="top"/>
    </xf>
    <xf numFmtId="246" fontId="5" fillId="7" borderId="2" xfId="0">
      <alignment vertical="top"/>
    </xf>
    <xf numFmtId="0" fontId="5" fillId="7" borderId="2" xfId="0">
      <alignment vertical="top"/>
    </xf>
    <xf numFmtId="0" fontId="7" fillId="8" borderId="2" xfId="0">
      <alignment vertical="top"/>
    </xf>
    <xf numFmtId="3" fontId="7" fillId="8" borderId="2" xfId="0">
      <alignment vertical="top"/>
    </xf>
    <xf numFmtId="246" fontId="7" fillId="8" borderId="2" xfId="0">
      <alignment vertical="top"/>
    </xf>
    <xf numFmtId="0" fontId="8" fillId="2" borderId="0" xfId="0">
      <alignment horizontal="center" vertical="top"/>
    </xf>
    <xf numFmtId="0" fontId="9" fillId="9" borderId="0" xfId="0">
      <alignment horizontal="center" vertical="top"/>
    </xf>
    <xf numFmtId="0" fontId="10" fillId="2" borderId="3" xfId="0">
      <alignment horizontal="center" vertical="top"/>
    </xf>
    <xf numFmtId="0" fontId="5" fillId="0" borderId="3" xfId="0">
      <alignment vertical="top"/>
    </xf>
    <xf numFmtId="3" fontId="5" fillId="6" borderId="3" xfId="0">
      <alignment vertical="top"/>
    </xf>
    <xf numFmtId="246" fontId="5" fillId="7" borderId="3" xfId="0">
      <alignment vertical="top"/>
    </xf>
    <xf numFmtId="0" fontId="5" fillId="6" borderId="3" xfId="0">
      <alignment vertical="top"/>
    </xf>
    <xf numFmtId="3" fontId="5" fillId="7" borderId="3" xfId="0">
      <alignment vertical="top"/>
    </xf>
    <xf numFmtId="0" fontId="11" fillId="10" borderId="3" xfId="0">
      <alignment vertical="top"/>
    </xf>
    <xf numFmtId="3" fontId="11" fillId="10" borderId="3" xfId="0">
      <alignment vertical="top"/>
    </xf>
    <xf numFmtId="246" fontId="11" fillId="10" borderId="3" xfId="0">
      <alignment vertical="top"/>
    </xf>
    <xf numFmtId="0" fontId="12" fillId="2" borderId="0" xfId="0">
      <alignment horizontal="center" vertical="top"/>
    </xf>
    <xf numFmtId="0" fontId="5" fillId="9" borderId="0" xfId="0">
      <alignment horizontal="center" vertical="top"/>
    </xf>
    <xf numFmtId="0" fontId="13" fillId="2" borderId="0" xfId="0">
      <alignment horizontal="center" vertical="top"/>
    </xf>
    <xf numFmtId="0" fontId="10" fillId="2" borderId="3" xfId="0">
      <alignment vertical="top"/>
    </xf>
    <xf numFmtId="3" fontId="5" fillId="7" borderId="0" xfId="0">
      <alignment vertical="top"/>
    </xf>
    <xf numFmtId="0" fontId="7" fillId="8" borderId="0" xfId="0">
      <alignment vertical="top"/>
    </xf>
    <xf numFmtId="3" fontId="7" fillId="8" borderId="0" xfId="0">
      <alignment vertical="top"/>
    </xf>
    <xf numFmtId="246" fontId="5" fillId="7" borderId="0" xfId="0">
      <alignment vertical="top"/>
    </xf>
    <xf numFmtId="3" fontId="11" fillId="8" borderId="3" xfId="0">
      <alignment vertical="top"/>
    </xf>
    <xf numFmtId="246" fontId="11" fillId="8" borderId="3" xfId="0">
      <alignment vertical="top"/>
    </xf>
    <xf numFmtId="3" fontId="5" fillId="6" borderId="0" xfId="0">
      <alignment vertical="top"/>
    </xf>
    <xf numFmtId="0" fontId="7" fillId="10" borderId="0" xfId="0">
      <alignment vertical="top"/>
    </xf>
    <xf numFmtId="3" fontId="7" fillId="10" borderId="0" xfId="0">
      <alignment vertical="top"/>
    </xf>
    <xf numFmtId="246" fontId="7" fillId="10" borderId="0" xfId="0">
      <alignment vertical="top"/>
    </xf>
    <xf numFmtId="0" fontId="10" fillId="5" borderId="0" xfId="0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styles" Target="styles.xml"/><Relationship Id="rId7" Type="http://schemas.openxmlformats.org/officeDocument/2006/relationships/theme" Target="theme/theme1.xml"/><Relationship Id="rId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0A9B3AAC-D212-D86C-B35A-D246273C5836}" mc:Ignorable="x14ac xr xr2 xr3">
  <dimension ref="A1:GR1000"/>
  <sheetViews>
    <sheetView topLeftCell="A1" workbookViewId="0">
      <selection activeCell="C30" sqref="C30"/>
    </sheetView>
  </sheetViews>
  <sheetFormatPr defaultRowHeight="15" defaultColWidth="8.8515625" customHeight="1"/>
  <cols>
    <col min="1" max="1" width="21.421875" customWidth="1"/>
    <col min="2" max="3" width="17.140625" customWidth="1"/>
    <col min="4" max="5" width="14.28125" customWidth="1"/>
    <col min="6" max="6" width="17.140625" customWidth="1"/>
  </cols>
  <sheetData>
    <row r="1" ht="22.5" customHeight="1">
      <c r="A1" s="1" t="s">
        <v>0</v>
      </c>
    </row>
    <row r="2" ht="18.75" customHeight="1">
      <c r="A2" s="2" t="s">
        <v>1</v>
      </c>
    </row>
    <row r="3" ht="13.5" customHeight="1">
      <c r="A3" s="3" t="s">
        <v>2</v>
      </c>
    </row>
    <row r="5" ht="15.75" customHeight="1">
      <c r="A5" s="4" t="s">
        <v>3</v>
      </c>
    </row>
    <row r="6" ht="15.75" customHeight="1">
      <c r="A6" s="5" t="s">
        <v>4</v>
      </c>
    </row>
    <row r="7" ht="15.75" customHeight="1">
      <c r="A7" s="5" t="s">
        <v>5</v>
      </c>
    </row>
    <row r="8" ht="15.75" customHeight="1">
      <c r="A8" s="5" t="s">
        <v>6</v>
      </c>
    </row>
    <row r="10" ht="15.75" customHeight="1">
      <c r="A10" s="6" t="s">
        <v>7</v>
      </c>
      <c r="B10" s="7"/>
      <c r="C10" s="7"/>
      <c r="D10" s="7"/>
      <c r="E10" s="7"/>
      <c r="F10" s="7"/>
    </row>
    <row r="11" ht="15" customHeight="1">
      <c r="A11" s="8" t="s">
        <v>8</v>
      </c>
      <c r="B11" s="8" t="s">
        <v>9</v>
      </c>
      <c r="C11" s="8" t="s">
        <v>10</v>
      </c>
      <c r="D11" s="8" t="s">
        <v>11</v>
      </c>
      <c r="E11" s="8" t="s">
        <v>12</v>
      </c>
      <c r="F11" s="8" t="s">
        <v>13</v>
      </c>
    </row>
    <row r="12" ht="15.75" customHeight="1">
      <c r="A12" s="7" t="s">
        <v>14</v>
      </c>
      <c r="B12" s="9">
        <f>売上・営業管理!B5</f>
        <v>500000</v>
      </c>
      <c r="C12" s="9">
        <f>売上・営業管理!C5</f>
        <v>0</v>
      </c>
      <c r="D12" s="10">
        <f>売上・営業管理!D5</f>
        <v>0</v>
      </c>
      <c r="E12" s="7" t="s">
        <v>15</v>
      </c>
      <c r="F12" s="7" t="s">
        <v>16</v>
      </c>
    </row>
    <row r="13" ht="15.75" customHeight="1">
      <c r="A13" s="7" t="s">
        <v>17</v>
      </c>
      <c r="B13" s="11">
        <f>売上・営業管理!E5</f>
        <v>30</v>
      </c>
      <c r="C13" s="11">
        <f>売上・営業管理!F5</f>
        <v>0</v>
      </c>
      <c r="D13" s="10">
        <f>売上・営業管理!G5</f>
        <v>0</v>
      </c>
      <c r="E13" s="7" t="s">
        <v>15</v>
      </c>
      <c r="F13" s="7" t="s">
        <v>16</v>
      </c>
    </row>
    <row r="14" ht="15.75" customHeight="1">
      <c r="A14" s="7" t="s">
        <v>18</v>
      </c>
      <c r="B14" s="11" t="s">
        <v>16</v>
      </c>
      <c r="C14" s="11">
        <f>売上・営業管理!H5</f>
        <v>0</v>
      </c>
      <c r="D14" s="10">
        <f>売上・営業管理!I5</f>
        <v>0</v>
      </c>
      <c r="E14" s="7" t="s">
        <v>15</v>
      </c>
      <c r="F14" s="7" t="s">
        <v>16</v>
      </c>
    </row>
    <row r="15" ht="15.75" customHeight="1">
      <c r="A15" s="7" t="s">
        <v>19</v>
      </c>
      <c r="B15" s="11" t="s">
        <v>16</v>
      </c>
      <c r="C15" s="11">
        <f>売上・営業管理!J5</f>
        <v>0</v>
      </c>
      <c r="D15" s="10">
        <f>売上・営業管理!K5</f>
        <v>0</v>
      </c>
      <c r="E15" s="7" t="s">
        <v>15</v>
      </c>
      <c r="F15" s="7" t="s">
        <v>16</v>
      </c>
    </row>
    <row r="17" ht="15.75" customHeight="1">
      <c r="A17" s="6" t="s">
        <v>20</v>
      </c>
      <c r="B17" s="7"/>
      <c r="C17" s="7"/>
      <c r="D17" s="7"/>
      <c r="E17" s="7"/>
      <c r="F17" s="7"/>
    </row>
    <row r="18" ht="15" customHeight="1">
      <c r="A18" s="8" t="s">
        <v>21</v>
      </c>
      <c r="B18" s="8" t="s">
        <v>22</v>
      </c>
      <c r="C18" s="8" t="s">
        <v>23</v>
      </c>
      <c r="D18" s="8" t="s">
        <v>11</v>
      </c>
      <c r="E18" s="8" t="s">
        <v>24</v>
      </c>
      <c r="F18" s="8" t="s">
        <v>25</v>
      </c>
    </row>
    <row r="19" ht="15.75" customHeight="1">
      <c r="A19" s="7" t="s">
        <v>14</v>
      </c>
      <c r="B19" s="9">
        <f>売上・営業管理!B17</f>
        <v>6000000</v>
      </c>
      <c r="C19" s="9">
        <f>売上・営業管理!C17</f>
        <v>0</v>
      </c>
      <c r="D19" s="10">
        <f>売上・営業管理!D17</f>
        <v>0</v>
      </c>
      <c r="E19" s="9">
        <f t="shared" si="0" ref="E19:E20">B19-C19</f>
        <v>6000000</v>
      </c>
      <c r="F19" s="9">
        <f t="shared" si="1" ref="F19:F20">_xlfn.IFERROR(E19/12,0)</f>
        <v>500000</v>
      </c>
    </row>
    <row r="20" ht="15.75" customHeight="1">
      <c r="A20" s="7" t="s">
        <v>17</v>
      </c>
      <c r="B20" s="11">
        <f>売上・営業管理!E17</f>
        <v>360</v>
      </c>
      <c r="C20" s="11">
        <f>売上・営業管理!F17</f>
        <v>0</v>
      </c>
      <c r="D20" s="10">
        <f>売上・営業管理!G17</f>
        <v>0</v>
      </c>
      <c r="E20" s="11">
        <f t="shared" si="0"/>
        <v>360</v>
      </c>
      <c r="F20" s="10">
        <f t="shared" si="1"/>
        <v>30</v>
      </c>
    </row>
    <row r="21" ht="15.75" customHeight="1">
      <c r="A21" s="7" t="s">
        <v>19</v>
      </c>
      <c r="B21" s="11" t="s">
        <v>16</v>
      </c>
      <c r="C21" s="11">
        <f>売上・営業管理!J17</f>
        <v>0</v>
      </c>
      <c r="D21" s="10" t="s">
        <v>16</v>
      </c>
      <c r="E21" s="11" t="s">
        <v>16</v>
      </c>
      <c r="F21" s="11" t="s">
        <v>16</v>
      </c>
    </row>
    <row r="23" ht="15.75" customHeight="1">
      <c r="A23" s="6" t="s">
        <v>26</v>
      </c>
      <c r="B23" s="7"/>
      <c r="C23" s="7"/>
    </row>
    <row r="24" ht="15" customHeight="1">
      <c r="A24" s="8" t="s">
        <v>21</v>
      </c>
      <c r="B24" s="8" t="s">
        <v>27</v>
      </c>
      <c r="C24" s="8" t="s">
        <v>28</v>
      </c>
    </row>
    <row r="25" ht="15.75" customHeight="1">
      <c r="A25" s="7" t="s">
        <v>29</v>
      </c>
      <c r="B25" s="9">
        <f>利益シミュレーション!B5</f>
        <v>500000</v>
      </c>
      <c r="C25" s="11">
        <v>100</v>
      </c>
    </row>
    <row r="26" ht="15.75" customHeight="1">
      <c r="A26" s="7" t="s">
        <v>30</v>
      </c>
      <c r="B26" s="9">
        <f>利益シミュレーション!B14</f>
        <v>150000</v>
      </c>
      <c r="C26" s="10">
        <f>_xlfn.IFERROR(B26/B25*100,0)</f>
        <v>30</v>
      </c>
    </row>
    <row r="27" ht="15.75" customHeight="1">
      <c r="A27" s="7" t="s">
        <v>31</v>
      </c>
      <c r="B27" s="9">
        <f>利益シミュレーション!B15</f>
        <v>350000</v>
      </c>
      <c r="C27" s="10">
        <f>_xlfn.IFERROR(B27/B25*100,0)</f>
        <v>70</v>
      </c>
    </row>
    <row r="28" ht="15.75" customHeight="1">
      <c r="A28" s="7" t="s">
        <v>32</v>
      </c>
      <c r="B28" s="9">
        <f>利益シミュレーション!B16</f>
        <v>200000</v>
      </c>
      <c r="C28" s="10">
        <f>_xlfn.IFERROR(B28/B25*100,0)</f>
        <v>40</v>
      </c>
    </row>
    <row r="29" ht="15" customHeight="1">
      <c r="A29" s="12" t="s">
        <v>33</v>
      </c>
      <c r="B29" s="13">
        <f>利益シミュレーション!B18</f>
        <v>125000</v>
      </c>
      <c r="C29" s="14">
        <f>利益シミュレーション!B19</f>
        <v>25</v>
      </c>
    </row>
    <row r="30" ht="15" customHeight="1">
      <c r="A30" s="12" t="s">
        <v>34</v>
      </c>
      <c r="B30" s="13">
        <f>利益シミュレーション!B20</f>
        <v>1500000</v>
      </c>
      <c r="C30" s="12" t="s">
        <v>16</v>
      </c>
    </row>
  </sheetData>
  <mergeCells>
    <mergeCell ref="A1:F1"/>
    <mergeCell ref="A2:F2"/>
    <mergeCell ref="A3:F3"/>
    <mergeCell ref="A5:F5"/>
    <mergeCell ref="A6:F6"/>
    <mergeCell ref="A7:F7"/>
    <mergeCell ref="A8:F8"/>
    <mergeCell ref="A10:F10"/>
    <mergeCell ref="A17:F17"/>
    <mergeCell ref="A23:C23"/>
  </mergeCells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extLst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71160A7-0884-C504-A32C-9F90F231AAA8}" mc:Ignorable="x14ac xr xr2 xr3">
  <dimension ref="A1:GR1000"/>
  <sheetViews>
    <sheetView topLeftCell="A13" workbookViewId="0">
      <selection activeCell="A1" sqref="A1:M1"/>
    </sheetView>
  </sheetViews>
  <sheetFormatPr defaultRowHeight="15" defaultColWidth="8.8515625" customHeight="1"/>
  <cols>
    <col min="1" max="1" width="11.421875" customWidth="1"/>
    <col min="2" max="3" width="17.140625" customWidth="1"/>
    <col min="4" max="5" width="14.28125" customWidth="1"/>
    <col min="6" max="7" width="17.140625" customWidth="1"/>
    <col min="8" max="11" width="14.28125" customWidth="1"/>
    <col min="12" max="12" width="17.140625" customWidth="1"/>
    <col min="13" max="13" width="21.421875" customWidth="1"/>
  </cols>
  <sheetData>
    <row r="1" ht="21" customHeight="1">
      <c r="A1" s="15" t="s">
        <v>35</v>
      </c>
    </row>
    <row r="2" ht="14.25" customHeight="1">
      <c r="A2" s="16" t="s">
        <v>36</v>
      </c>
    </row>
    <row r="4" ht="22.5" customHeight="1">
      <c r="A4" s="17" t="s">
        <v>37</v>
      </c>
      <c r="B4" s="17" t="s">
        <v>38</v>
      </c>
      <c r="C4" s="17" t="s">
        <v>39</v>
      </c>
      <c r="D4" s="17" t="s">
        <v>11</v>
      </c>
      <c r="E4" s="17" t="s">
        <v>40</v>
      </c>
      <c r="F4" s="17" t="s">
        <v>41</v>
      </c>
      <c r="G4" s="17" t="s">
        <v>42</v>
      </c>
      <c r="H4" s="17" t="s">
        <v>18</v>
      </c>
      <c r="I4" s="17" t="s">
        <v>43</v>
      </c>
      <c r="J4" s="17" t="s">
        <v>19</v>
      </c>
      <c r="K4" s="17" t="s">
        <v>44</v>
      </c>
      <c r="L4" s="17" t="s">
        <v>45</v>
      </c>
      <c r="M4" s="17" t="s">
        <v>46</v>
      </c>
    </row>
    <row r="5" ht="15" customHeight="1">
      <c r="A5" s="18" t="s">
        <v>47</v>
      </c>
      <c r="B5" s="19">
        <v>500000</v>
      </c>
      <c r="C5" s="19"/>
      <c r="D5" s="20">
        <f t="shared" si="0" ref="D5:G17">_xlfn.IFERROR(C5/B5*100,0)</f>
        <v>0</v>
      </c>
      <c r="E5" s="21">
        <v>30</v>
      </c>
      <c r="F5" s="21"/>
      <c r="G5" s="20">
        <f t="shared" si="0"/>
        <v>0</v>
      </c>
      <c r="H5" s="21"/>
      <c r="I5" s="20">
        <f t="shared" si="1" ref="I5:K17">_xlfn.IFERROR(H5/F5*100,0)</f>
        <v>0</v>
      </c>
      <c r="J5" s="21"/>
      <c r="K5" s="20">
        <f t="shared" si="1"/>
        <v>0</v>
      </c>
      <c r="L5" s="22">
        <f t="shared" si="2" ref="L5:L17">_xlfn.IFERROR(C5/J5,0)</f>
        <v>0</v>
      </c>
      <c r="M5" s="21"/>
    </row>
    <row r="6" ht="15" customHeight="1">
      <c r="A6" s="18" t="s">
        <v>48</v>
      </c>
      <c r="B6" s="19">
        <v>500000</v>
      </c>
      <c r="C6" s="19"/>
      <c r="D6" s="20">
        <f t="shared" si="0"/>
        <v>0</v>
      </c>
      <c r="E6" s="21">
        <v>30</v>
      </c>
      <c r="F6" s="21"/>
      <c r="G6" s="20">
        <f t="shared" si="0"/>
        <v>0</v>
      </c>
      <c r="H6" s="21"/>
      <c r="I6" s="20">
        <f t="shared" si="1"/>
        <v>0</v>
      </c>
      <c r="J6" s="21"/>
      <c r="K6" s="20">
        <f t="shared" si="1"/>
        <v>0</v>
      </c>
      <c r="L6" s="22">
        <f t="shared" si="2"/>
        <v>0</v>
      </c>
      <c r="M6" s="21"/>
    </row>
    <row r="7" ht="15" customHeight="1">
      <c r="A7" s="18" t="s">
        <v>49</v>
      </c>
      <c r="B7" s="19">
        <v>500000</v>
      </c>
      <c r="C7" s="19"/>
      <c r="D7" s="20">
        <f t="shared" si="0"/>
        <v>0</v>
      </c>
      <c r="E7" s="21">
        <v>30</v>
      </c>
      <c r="F7" s="21"/>
      <c r="G7" s="20">
        <f t="shared" si="0"/>
        <v>0</v>
      </c>
      <c r="H7" s="21"/>
      <c r="I7" s="20">
        <f t="shared" si="1"/>
        <v>0</v>
      </c>
      <c r="J7" s="21"/>
      <c r="K7" s="20">
        <f t="shared" si="1"/>
        <v>0</v>
      </c>
      <c r="L7" s="22">
        <f t="shared" si="2"/>
        <v>0</v>
      </c>
      <c r="M7" s="21"/>
    </row>
    <row r="8" ht="15" customHeight="1">
      <c r="A8" s="18" t="s">
        <v>50</v>
      </c>
      <c r="B8" s="19">
        <v>500000</v>
      </c>
      <c r="C8" s="19"/>
      <c r="D8" s="20">
        <f t="shared" si="0"/>
        <v>0</v>
      </c>
      <c r="E8" s="21">
        <v>30</v>
      </c>
      <c r="F8" s="21"/>
      <c r="G8" s="20">
        <f t="shared" si="0"/>
        <v>0</v>
      </c>
      <c r="H8" s="21"/>
      <c r="I8" s="20">
        <f t="shared" si="1"/>
        <v>0</v>
      </c>
      <c r="J8" s="21"/>
      <c r="K8" s="20">
        <f t="shared" si="1"/>
        <v>0</v>
      </c>
      <c r="L8" s="22">
        <f t="shared" si="2"/>
        <v>0</v>
      </c>
      <c r="M8" s="21"/>
    </row>
    <row r="9" ht="15" customHeight="1">
      <c r="A9" s="18" t="s">
        <v>51</v>
      </c>
      <c r="B9" s="19">
        <v>500000</v>
      </c>
      <c r="C9" s="19"/>
      <c r="D9" s="20">
        <f t="shared" si="0"/>
        <v>0</v>
      </c>
      <c r="E9" s="21">
        <v>30</v>
      </c>
      <c r="F9" s="21"/>
      <c r="G9" s="20">
        <f t="shared" si="0"/>
        <v>0</v>
      </c>
      <c r="H9" s="21"/>
      <c r="I9" s="20">
        <f t="shared" si="1"/>
        <v>0</v>
      </c>
      <c r="J9" s="21"/>
      <c r="K9" s="20">
        <f t="shared" si="1"/>
        <v>0</v>
      </c>
      <c r="L9" s="22">
        <f t="shared" si="2"/>
        <v>0</v>
      </c>
      <c r="M9" s="21"/>
    </row>
    <row r="10" ht="15" customHeight="1">
      <c r="A10" s="18" t="s">
        <v>52</v>
      </c>
      <c r="B10" s="19">
        <v>500000</v>
      </c>
      <c r="C10" s="19"/>
      <c r="D10" s="20">
        <f t="shared" si="0"/>
        <v>0</v>
      </c>
      <c r="E10" s="21">
        <v>30</v>
      </c>
      <c r="F10" s="21"/>
      <c r="G10" s="20">
        <f t="shared" si="0"/>
        <v>0</v>
      </c>
      <c r="H10" s="21"/>
      <c r="I10" s="20">
        <f t="shared" si="1"/>
        <v>0</v>
      </c>
      <c r="J10" s="21"/>
      <c r="K10" s="20">
        <f t="shared" si="1"/>
        <v>0</v>
      </c>
      <c r="L10" s="22">
        <f t="shared" si="2"/>
        <v>0</v>
      </c>
      <c r="M10" s="21"/>
    </row>
    <row r="11" ht="15" customHeight="1">
      <c r="A11" s="18" t="s">
        <v>53</v>
      </c>
      <c r="B11" s="19">
        <v>500000</v>
      </c>
      <c r="C11" s="19"/>
      <c r="D11" s="20">
        <f t="shared" si="0"/>
        <v>0</v>
      </c>
      <c r="E11" s="21">
        <v>30</v>
      </c>
      <c r="F11" s="21"/>
      <c r="G11" s="20">
        <f t="shared" si="0"/>
        <v>0</v>
      </c>
      <c r="H11" s="21"/>
      <c r="I11" s="20">
        <f t="shared" si="1"/>
        <v>0</v>
      </c>
      <c r="J11" s="21"/>
      <c r="K11" s="20">
        <f t="shared" si="1"/>
        <v>0</v>
      </c>
      <c r="L11" s="22">
        <f t="shared" si="2"/>
        <v>0</v>
      </c>
      <c r="M11" s="21"/>
    </row>
    <row r="12" ht="15" customHeight="1">
      <c r="A12" s="18" t="s">
        <v>54</v>
      </c>
      <c r="B12" s="19">
        <v>500000</v>
      </c>
      <c r="C12" s="19"/>
      <c r="D12" s="20">
        <f t="shared" si="0"/>
        <v>0</v>
      </c>
      <c r="E12" s="21">
        <v>30</v>
      </c>
      <c r="F12" s="21"/>
      <c r="G12" s="20">
        <f t="shared" si="0"/>
        <v>0</v>
      </c>
      <c r="H12" s="21"/>
      <c r="I12" s="20">
        <f t="shared" si="1"/>
        <v>0</v>
      </c>
      <c r="J12" s="21"/>
      <c r="K12" s="20">
        <f t="shared" si="1"/>
        <v>0</v>
      </c>
      <c r="L12" s="22">
        <f t="shared" si="2"/>
        <v>0</v>
      </c>
      <c r="M12" s="21"/>
    </row>
    <row r="13" ht="15" customHeight="1">
      <c r="A13" s="18" t="s">
        <v>55</v>
      </c>
      <c r="B13" s="19">
        <v>500000</v>
      </c>
      <c r="C13" s="19"/>
      <c r="D13" s="20">
        <f t="shared" si="0"/>
        <v>0</v>
      </c>
      <c r="E13" s="21">
        <v>30</v>
      </c>
      <c r="F13" s="21"/>
      <c r="G13" s="20">
        <f t="shared" si="0"/>
        <v>0</v>
      </c>
      <c r="H13" s="21"/>
      <c r="I13" s="20">
        <f t="shared" si="1"/>
        <v>0</v>
      </c>
      <c r="J13" s="21"/>
      <c r="K13" s="20">
        <f t="shared" si="1"/>
        <v>0</v>
      </c>
      <c r="L13" s="22">
        <f t="shared" si="2"/>
        <v>0</v>
      </c>
      <c r="M13" s="21"/>
    </row>
    <row r="14" ht="15" customHeight="1">
      <c r="A14" s="18" t="s">
        <v>56</v>
      </c>
      <c r="B14" s="19">
        <v>500000</v>
      </c>
      <c r="C14" s="19"/>
      <c r="D14" s="20">
        <f t="shared" si="0"/>
        <v>0</v>
      </c>
      <c r="E14" s="21">
        <v>30</v>
      </c>
      <c r="F14" s="21"/>
      <c r="G14" s="20">
        <f t="shared" si="0"/>
        <v>0</v>
      </c>
      <c r="H14" s="21"/>
      <c r="I14" s="20">
        <f t="shared" si="1"/>
        <v>0</v>
      </c>
      <c r="J14" s="21"/>
      <c r="K14" s="20">
        <f t="shared" si="1"/>
        <v>0</v>
      </c>
      <c r="L14" s="22">
        <f t="shared" si="2"/>
        <v>0</v>
      </c>
      <c r="M14" s="21"/>
    </row>
    <row r="15" ht="15" customHeight="1">
      <c r="A15" s="18" t="s">
        <v>57</v>
      </c>
      <c r="B15" s="19">
        <v>500000</v>
      </c>
      <c r="C15" s="19"/>
      <c r="D15" s="20">
        <f t="shared" si="0"/>
        <v>0</v>
      </c>
      <c r="E15" s="21">
        <v>30</v>
      </c>
      <c r="F15" s="21"/>
      <c r="G15" s="20">
        <f t="shared" si="0"/>
        <v>0</v>
      </c>
      <c r="H15" s="21"/>
      <c r="I15" s="20">
        <f t="shared" si="1"/>
        <v>0</v>
      </c>
      <c r="J15" s="21"/>
      <c r="K15" s="20">
        <f t="shared" si="1"/>
        <v>0</v>
      </c>
      <c r="L15" s="22">
        <f t="shared" si="2"/>
        <v>0</v>
      </c>
      <c r="M15" s="21"/>
    </row>
    <row r="16" ht="15" customHeight="1">
      <c r="A16" s="18" t="s">
        <v>58</v>
      </c>
      <c r="B16" s="19">
        <v>500000</v>
      </c>
      <c r="C16" s="19"/>
      <c r="D16" s="20">
        <f t="shared" si="0"/>
        <v>0</v>
      </c>
      <c r="E16" s="21">
        <v>30</v>
      </c>
      <c r="F16" s="21"/>
      <c r="G16" s="20">
        <f t="shared" si="0"/>
        <v>0</v>
      </c>
      <c r="H16" s="21"/>
      <c r="I16" s="20">
        <f t="shared" si="1"/>
        <v>0</v>
      </c>
      <c r="J16" s="21"/>
      <c r="K16" s="20">
        <f t="shared" si="1"/>
        <v>0</v>
      </c>
      <c r="L16" s="22">
        <f t="shared" si="2"/>
        <v>0</v>
      </c>
      <c r="M16" s="21"/>
    </row>
    <row r="17" ht="15" customHeight="1">
      <c r="A17" s="23" t="s">
        <v>59</v>
      </c>
      <c r="B17" s="24">
        <f t="shared" si="3" ref="B17:J17">SUM(B5:B16)</f>
        <v>6000000</v>
      </c>
      <c r="C17" s="24">
        <f t="shared" si="3"/>
        <v>0</v>
      </c>
      <c r="D17" s="25">
        <f t="shared" si="0"/>
        <v>0</v>
      </c>
      <c r="E17" s="23">
        <f t="shared" si="3"/>
        <v>360</v>
      </c>
      <c r="F17" s="23">
        <f t="shared" si="3"/>
        <v>0</v>
      </c>
      <c r="G17" s="25">
        <f t="shared" si="0"/>
        <v>0</v>
      </c>
      <c r="H17" s="23">
        <f t="shared" si="3"/>
        <v>0</v>
      </c>
      <c r="I17" s="25">
        <f t="shared" si="1"/>
        <v>0</v>
      </c>
      <c r="J17" s="23">
        <f t="shared" si="3"/>
        <v>0</v>
      </c>
      <c r="K17" s="25">
        <f t="shared" si="1"/>
        <v>0</v>
      </c>
      <c r="L17" s="24">
        <f t="shared" si="2"/>
        <v>0</v>
      </c>
      <c r="M17" s="23"/>
    </row>
  </sheetData>
  <mergeCells>
    <mergeCell ref="A1:M1"/>
    <mergeCell ref="A2:M2"/>
  </mergeCells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extLst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6463978-0E6B-1C0C-7EB8-A1DB42B9ED08}" mc:Ignorable="x14ac xr xr2 xr3">
  <dimension ref="A1:GR1000"/>
  <sheetViews>
    <sheetView topLeftCell="A1" workbookViewId="0" tabSelected="1">
      <selection activeCell="A1" sqref="A1:F1"/>
    </sheetView>
  </sheetViews>
  <sheetFormatPr defaultRowHeight="15" defaultColWidth="8.8515625" customHeight="1"/>
  <cols>
    <col min="1" max="1" width="25.7109375" customWidth="1"/>
    <col min="2" max="2" width="21.421875" customWidth="1"/>
    <col min="4" max="4" width="21.421875" customWidth="1"/>
    <col min="5" max="8" width="14.28125" customWidth="1"/>
  </cols>
  <sheetData>
    <row r="1" ht="21" customHeight="1">
      <c r="A1" s="15" t="s">
        <v>60</v>
      </c>
      <c r="D1" s="26" t="s">
        <v>61</v>
      </c>
    </row>
    <row r="2" ht="15" customHeight="1">
      <c r="A2" s="27" t="s">
        <v>62</v>
      </c>
    </row>
    <row r="3" ht="15" customHeight="1">
      <c r="D3" s="28" t="s">
        <v>21</v>
      </c>
      <c r="E3" s="28" t="s">
        <v>63</v>
      </c>
      <c r="F3" s="28" t="s">
        <v>64</v>
      </c>
      <c r="G3" s="28" t="s">
        <v>65</v>
      </c>
      <c r="H3" s="28" t="s">
        <v>66</v>
      </c>
    </row>
    <row r="4" ht="15" customHeight="1">
      <c r="A4" s="29" t="s">
        <v>67</v>
      </c>
      <c r="B4" s="18"/>
      <c r="D4" t="s">
        <v>68</v>
      </c>
      <c r="E4" s="30">
        <v>500000</v>
      </c>
      <c r="F4" s="30">
        <v>1000000</v>
      </c>
      <c r="G4" s="30">
        <v>1500000</v>
      </c>
      <c r="H4" s="30">
        <v>2000000</v>
      </c>
    </row>
    <row r="5" ht="15" customHeight="1">
      <c r="A5" s="18" t="s">
        <v>68</v>
      </c>
      <c r="B5" s="19">
        <v>500000</v>
      </c>
      <c r="D5" t="s">
        <v>69</v>
      </c>
      <c r="E5" s="30">
        <f t="shared" si="0" ref="E5:H5">E4*$B$6/100</f>
        <v>150000</v>
      </c>
      <c r="F5" s="30">
        <f t="shared" si="0"/>
        <v>300000</v>
      </c>
      <c r="G5" s="30">
        <f t="shared" si="0"/>
        <v>450000</v>
      </c>
      <c r="H5" s="30">
        <f t="shared" si="0"/>
        <v>600000</v>
      </c>
    </row>
    <row r="6" ht="15" customHeight="1">
      <c r="A6" s="18" t="s">
        <v>70</v>
      </c>
      <c r="B6" s="19">
        <v>30</v>
      </c>
      <c r="D6" t="s">
        <v>71</v>
      </c>
      <c r="E6" s="30">
        <f t="shared" si="1" ref="E6:H6">E4-E5</f>
        <v>350000</v>
      </c>
      <c r="F6" s="30">
        <f t="shared" si="1"/>
        <v>700000</v>
      </c>
      <c r="G6" s="30">
        <f t="shared" si="1"/>
        <v>1050000</v>
      </c>
      <c r="H6" s="30">
        <f t="shared" si="1"/>
        <v>1400000</v>
      </c>
    </row>
    <row r="7" ht="15" customHeight="1">
      <c r="A7" s="18" t="s">
        <v>72</v>
      </c>
      <c r="B7" s="19">
        <v>100000</v>
      </c>
      <c r="D7" t="s">
        <v>73</v>
      </c>
      <c r="E7" s="30">
        <f t="shared" si="2" ref="E7:H7">$B$16</f>
        <v>200000</v>
      </c>
      <c r="F7" s="30">
        <f t="shared" si="2"/>
        <v>200000</v>
      </c>
      <c r="G7" s="30">
        <f t="shared" si="2"/>
        <v>200000</v>
      </c>
      <c r="H7" s="30">
        <f t="shared" si="2"/>
        <v>200000</v>
      </c>
    </row>
    <row r="8" ht="15" customHeight="1">
      <c r="A8" s="18" t="s">
        <v>74</v>
      </c>
      <c r="B8" s="19">
        <v>50000</v>
      </c>
      <c r="D8" t="s">
        <v>75</v>
      </c>
      <c r="E8" s="30">
        <f t="shared" si="3" ref="E8:H8">E4*$B$11/100</f>
        <v>25000</v>
      </c>
      <c r="F8" s="30">
        <f t="shared" si="3"/>
        <v>50000</v>
      </c>
      <c r="G8" s="30">
        <f t="shared" si="3"/>
        <v>75000</v>
      </c>
      <c r="H8" s="30">
        <f t="shared" si="3"/>
        <v>100000</v>
      </c>
    </row>
    <row r="9" ht="15" customHeight="1">
      <c r="A9" s="18" t="s">
        <v>76</v>
      </c>
      <c r="B9" s="19">
        <v>30000</v>
      </c>
      <c r="D9" s="31" t="s">
        <v>77</v>
      </c>
      <c r="E9" s="32">
        <f t="shared" si="4" ref="E9:H9">E6-E7-E8</f>
        <v>125000</v>
      </c>
      <c r="F9" s="32">
        <f t="shared" si="4"/>
        <v>450000</v>
      </c>
      <c r="G9" s="32">
        <f t="shared" si="4"/>
        <v>775000</v>
      </c>
      <c r="H9" s="32">
        <f t="shared" si="4"/>
        <v>1100000</v>
      </c>
    </row>
    <row r="10" ht="15" customHeight="1">
      <c r="A10" s="18" t="s">
        <v>78</v>
      </c>
      <c r="B10" s="19">
        <v>20000</v>
      </c>
      <c r="D10" t="s">
        <v>79</v>
      </c>
      <c r="E10" s="33">
        <f t="shared" si="5" ref="E10:H10">_xlfn.IFERROR(E9/E4*100,0)</f>
        <v>25</v>
      </c>
      <c r="F10" s="33">
        <f t="shared" si="5"/>
        <v>45</v>
      </c>
      <c r="G10" s="33">
        <f t="shared" si="5"/>
        <v>51.6666666666667</v>
      </c>
      <c r="H10" s="33">
        <f t="shared" si="5"/>
        <v>55</v>
      </c>
    </row>
    <row r="11" ht="15" customHeight="1">
      <c r="A11" s="18" t="s">
        <v>80</v>
      </c>
      <c r="B11" s="19">
        <v>5</v>
      </c>
    </row>
    <row r="12" ht="15" customHeight="1">
      <c r="A12" s="18"/>
      <c r="B12" s="18"/>
    </row>
    <row r="13" ht="15" customHeight="1">
      <c r="A13" s="29" t="s">
        <v>81</v>
      </c>
      <c r="B13" s="18"/>
    </row>
    <row r="14" ht="15" customHeight="1">
      <c r="A14" s="18" t="s">
        <v>69</v>
      </c>
      <c r="B14" s="22">
        <f>B5*B6/100</f>
        <v>150000</v>
      </c>
    </row>
    <row r="15" ht="15" customHeight="1">
      <c r="A15" s="18" t="s">
        <v>71</v>
      </c>
      <c r="B15" s="22">
        <f>B5-B14</f>
        <v>350000</v>
      </c>
    </row>
    <row r="16" ht="15" customHeight="1">
      <c r="A16" s="18" t="s">
        <v>82</v>
      </c>
      <c r="B16" s="22">
        <f>B7+B8+B9+B10</f>
        <v>200000</v>
      </c>
    </row>
    <row r="17" ht="15" customHeight="1">
      <c r="A17" s="18" t="s">
        <v>75</v>
      </c>
      <c r="B17" s="22">
        <f>B5*B11/100</f>
        <v>25000</v>
      </c>
    </row>
    <row r="18" ht="15" customHeight="1">
      <c r="A18" s="18" t="s">
        <v>77</v>
      </c>
      <c r="B18" s="34">
        <f>B15-B16-B17</f>
        <v>125000</v>
      </c>
    </row>
    <row r="19" ht="15" customHeight="1">
      <c r="A19" s="18" t="s">
        <v>79</v>
      </c>
      <c r="B19" s="35">
        <f>_xlfn.IFERROR(B18/B5*100,0)</f>
        <v>25</v>
      </c>
    </row>
    <row r="20" ht="15" customHeight="1">
      <c r="A20" s="18" t="s">
        <v>83</v>
      </c>
      <c r="B20" s="34">
        <f>B18*12</f>
        <v>1500000</v>
      </c>
    </row>
  </sheetData>
  <mergeCells>
    <mergeCell ref="A1:F1"/>
    <mergeCell ref="A2:F2"/>
    <mergeCell ref="A4:B4"/>
    <mergeCell ref="A13:B13"/>
  </mergeCells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extLst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10B64698-F028-0CF8-C398-997CB4224FA5}" mc:Ignorable="x14ac xr xr2 xr3">
  <dimension ref="A1:GR1000"/>
  <sheetViews>
    <sheetView topLeftCell="A1" workbookViewId="0">
      <selection activeCell="A1" sqref="A1:G1"/>
    </sheetView>
  </sheetViews>
  <sheetFormatPr defaultRowHeight="15" defaultColWidth="8.8515625" customHeight="1"/>
  <cols>
    <col min="1" max="4" width="14.28125" customWidth="1"/>
    <col min="5" max="5" width="17.140625" customWidth="1"/>
    <col min="6" max="6" width="14.28125" customWidth="1"/>
    <col min="7" max="7" width="28.57421875" customWidth="1"/>
  </cols>
  <sheetData>
    <row r="1" ht="21" customHeight="1">
      <c r="A1" s="15" t="s">
        <v>84</v>
      </c>
    </row>
    <row r="2" ht="15" customHeight="1">
      <c r="A2" s="27" t="s">
        <v>85</v>
      </c>
    </row>
    <row r="4" ht="15" customHeight="1">
      <c r="A4" s="28" t="s">
        <v>86</v>
      </c>
      <c r="B4" s="28" t="s">
        <v>17</v>
      </c>
      <c r="C4" s="28" t="s">
        <v>18</v>
      </c>
      <c r="D4" s="28" t="s">
        <v>19</v>
      </c>
      <c r="E4" s="28" t="s">
        <v>14</v>
      </c>
      <c r="F4" s="28" t="s">
        <v>44</v>
      </c>
      <c r="G4" s="28" t="s">
        <v>87</v>
      </c>
    </row>
    <row r="5" ht="15" customHeight="1">
      <c r="A5" t="s">
        <v>88</v>
      </c>
      <c r="B5" s="5"/>
      <c r="C5" s="5"/>
      <c r="D5" s="5"/>
      <c r="E5" s="36"/>
      <c r="F5" s="33">
        <f t="shared" si="0" ref="F5:F10">_xlfn.IFERROR(D5/C5*100,0)</f>
        <v>0</v>
      </c>
      <c r="G5" s="5"/>
    </row>
    <row r="6" ht="15" customHeight="1">
      <c r="A6" t="s">
        <v>89</v>
      </c>
      <c r="B6" s="5"/>
      <c r="C6" s="5"/>
      <c r="D6" s="5"/>
      <c r="E6" s="36"/>
      <c r="F6" s="33">
        <f t="shared" si="0"/>
        <v>0</v>
      </c>
      <c r="G6" s="5"/>
    </row>
    <row r="7" ht="15" customHeight="1">
      <c r="A7" t="s">
        <v>90</v>
      </c>
      <c r="B7" s="5"/>
      <c r="C7" s="5"/>
      <c r="D7" s="5"/>
      <c r="E7" s="36"/>
      <c r="F7" s="33">
        <f t="shared" si="0"/>
        <v>0</v>
      </c>
      <c r="G7" s="5"/>
    </row>
    <row r="8" ht="15" customHeight="1">
      <c r="A8" t="s">
        <v>91</v>
      </c>
      <c r="B8" s="5"/>
      <c r="C8" s="5"/>
      <c r="D8" s="5"/>
      <c r="E8" s="36"/>
      <c r="F8" s="33">
        <f t="shared" si="0"/>
        <v>0</v>
      </c>
      <c r="G8" s="5"/>
    </row>
    <row r="9" ht="15" customHeight="1">
      <c r="A9" t="s">
        <v>92</v>
      </c>
      <c r="B9" s="5"/>
      <c r="C9" s="5"/>
      <c r="D9" s="5"/>
      <c r="E9" s="36"/>
      <c r="F9" s="33">
        <f t="shared" si="0"/>
        <v>0</v>
      </c>
      <c r="G9" s="5"/>
    </row>
    <row r="10" ht="15" customHeight="1">
      <c r="A10" s="37" t="s">
        <v>93</v>
      </c>
      <c r="B10" s="37">
        <f t="shared" si="1" ref="B10:E10">SUM(B5:B9)</f>
        <v>0</v>
      </c>
      <c r="C10" s="37">
        <f t="shared" si="1"/>
        <v>0</v>
      </c>
      <c r="D10" s="37">
        <f t="shared" si="1"/>
        <v>0</v>
      </c>
      <c r="E10" s="38">
        <f t="shared" si="1"/>
        <v>0</v>
      </c>
      <c r="F10" s="39">
        <f t="shared" si="0"/>
        <v>0</v>
      </c>
      <c r="G10" s="37"/>
    </row>
  </sheetData>
  <mergeCells>
    <mergeCell ref="A1:G1"/>
    <mergeCell ref="A2:G2"/>
  </mergeCells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extLst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4B9D03D8-1FEA-1C38-69D8-E1418AD966D8}" mc:Ignorable="x14ac xr xr2 xr3">
  <dimension ref="A1:GR1000"/>
  <sheetViews>
    <sheetView topLeftCell="A1" workbookViewId="0">
      <selection activeCell="A1" sqref="A1:F1"/>
    </sheetView>
  </sheetViews>
  <sheetFormatPr defaultRowHeight="15" defaultColWidth="8.8515625" customHeight="1"/>
  <cols>
    <col min="1" max="1" width="14.28125" customWidth="1"/>
    <col min="2" max="2" width="17.140625" customWidth="1"/>
    <col min="3" max="3" width="14.28125" customWidth="1"/>
    <col min="4" max="4" width="21.421875" customWidth="1"/>
    <col min="5" max="5" width="14.28125" customWidth="1"/>
    <col min="6" max="6" width="21.421875" customWidth="1"/>
  </cols>
  <sheetData>
    <row r="1" ht="21" customHeight="1">
      <c r="A1" s="15" t="s">
        <v>94</v>
      </c>
    </row>
    <row r="3" ht="15.75" customHeight="1">
      <c r="A3" s="40" t="s">
        <v>95</v>
      </c>
    </row>
    <row r="4" ht="15" customHeight="1">
      <c r="A4" t="s">
        <v>96</v>
      </c>
      <c r="B4" s="5"/>
    </row>
    <row r="5" ht="15" customHeight="1">
      <c r="A5" t="s">
        <v>97</v>
      </c>
      <c r="B5" t="s">
        <v>98</v>
      </c>
      <c r="C5" s="5"/>
    </row>
    <row r="6" ht="15" customHeight="1">
      <c r="A6" t="s">
        <v>99</v>
      </c>
      <c r="B6" s="5"/>
    </row>
    <row r="8" ht="15.75" customHeight="1">
      <c r="A8" s="40" t="s">
        <v>100</v>
      </c>
    </row>
    <row r="9" ht="15" customHeight="1">
      <c r="A9" s="28" t="s">
        <v>37</v>
      </c>
      <c r="B9" s="28" t="s">
        <v>38</v>
      </c>
      <c r="C9" s="28" t="s">
        <v>101</v>
      </c>
      <c r="D9" s="28" t="s">
        <v>102</v>
      </c>
      <c r="E9" s="28" t="s">
        <v>103</v>
      </c>
      <c r="F9" s="28" t="s">
        <v>104</v>
      </c>
    </row>
    <row r="10" ht="15" customHeight="1">
      <c r="A10" t="s">
        <v>47</v>
      </c>
      <c r="B10" s="5"/>
      <c r="C10" s="5"/>
      <c r="D10" s="5"/>
      <c r="E10" s="5"/>
      <c r="F10" s="5"/>
    </row>
    <row r="11" ht="15" customHeight="1">
      <c r="A11" t="s">
        <v>48</v>
      </c>
      <c r="B11" s="5"/>
      <c r="C11" s="5"/>
      <c r="D11" s="5"/>
      <c r="E11" s="5"/>
      <c r="F11" s="5"/>
    </row>
    <row r="12" ht="15" customHeight="1">
      <c r="A12" t="s">
        <v>49</v>
      </c>
      <c r="B12" s="5"/>
      <c r="C12" s="5"/>
      <c r="D12" s="5"/>
      <c r="E12" s="5"/>
      <c r="F12" s="5"/>
    </row>
    <row r="13" ht="15" customHeight="1">
      <c r="A13" t="s">
        <v>50</v>
      </c>
      <c r="B13" s="5"/>
      <c r="C13" s="5"/>
      <c r="D13" s="5"/>
      <c r="E13" s="5"/>
      <c r="F13" s="5"/>
    </row>
    <row r="14" ht="15" customHeight="1">
      <c r="A14" t="s">
        <v>51</v>
      </c>
      <c r="B14" s="5"/>
      <c r="C14" s="5"/>
      <c r="D14" s="5"/>
      <c r="E14" s="5"/>
      <c r="F14" s="5"/>
    </row>
    <row r="15" ht="15" customHeight="1">
      <c r="A15" t="s">
        <v>52</v>
      </c>
      <c r="B15" s="5"/>
      <c r="C15" s="5"/>
      <c r="D15" s="5"/>
      <c r="E15" s="5"/>
      <c r="F15" s="5"/>
    </row>
    <row r="16" ht="15" customHeight="1">
      <c r="A16" t="s">
        <v>53</v>
      </c>
      <c r="B16" s="5"/>
      <c r="C16" s="5"/>
      <c r="D16" s="5"/>
      <c r="E16" s="5"/>
      <c r="F16" s="5"/>
    </row>
    <row r="17" ht="15" customHeight="1">
      <c r="A17" t="s">
        <v>54</v>
      </c>
      <c r="B17" s="5"/>
      <c r="C17" s="5"/>
      <c r="D17" s="5"/>
      <c r="E17" s="5"/>
      <c r="F17" s="5"/>
    </row>
    <row r="18" ht="15" customHeight="1">
      <c r="A18" t="s">
        <v>55</v>
      </c>
      <c r="B18" s="5"/>
      <c r="C18" s="5"/>
      <c r="D18" s="5"/>
      <c r="E18" s="5"/>
      <c r="F18" s="5"/>
    </row>
    <row r="19" ht="15" customHeight="1">
      <c r="A19" t="s">
        <v>56</v>
      </c>
      <c r="B19" s="5"/>
      <c r="C19" s="5"/>
      <c r="D19" s="5"/>
      <c r="E19" s="5"/>
      <c r="F19" s="5"/>
    </row>
    <row r="20" ht="15" customHeight="1">
      <c r="A20" t="s">
        <v>57</v>
      </c>
      <c r="B20" s="5"/>
      <c r="C20" s="5"/>
      <c r="D20" s="5"/>
      <c r="E20" s="5"/>
      <c r="F20" s="5"/>
    </row>
    <row r="21" ht="15" customHeight="1">
      <c r="A21" t="s">
        <v>58</v>
      </c>
      <c r="B21" s="5"/>
      <c r="C21" s="5"/>
      <c r="D21" s="5"/>
      <c r="E21" s="5"/>
      <c r="F21" s="5"/>
    </row>
    <row r="23" ht="15.75" customHeight="1">
      <c r="A23" s="40" t="s">
        <v>105</v>
      </c>
    </row>
    <row r="24" ht="15" customHeight="1">
      <c r="A24" t="s">
        <v>106</v>
      </c>
      <c r="B24" t="s">
        <v>107</v>
      </c>
      <c r="C24" s="5"/>
    </row>
    <row r="25" ht="15" customHeight="1">
      <c r="A25" t="s">
        <v>108</v>
      </c>
      <c r="B25" t="s">
        <v>107</v>
      </c>
      <c r="C25" s="5"/>
    </row>
    <row r="26" ht="15" customHeight="1">
      <c r="A26" t="s">
        <v>109</v>
      </c>
      <c r="B26" t="s">
        <v>107</v>
      </c>
      <c r="C26" s="5"/>
    </row>
    <row r="27" ht="15" customHeight="1">
      <c r="A27" t="s">
        <v>110</v>
      </c>
      <c r="B27" t="s">
        <v>107</v>
      </c>
      <c r="C27" s="5"/>
    </row>
  </sheetData>
  <mergeCells>
    <mergeCell ref="A1:F1"/>
    <mergeCell ref="A3:F3"/>
    <mergeCell ref="B4:F4"/>
    <mergeCell ref="C5:D5"/>
    <mergeCell ref="B6:F6"/>
    <mergeCell ref="A8:F8"/>
    <mergeCell ref="A23:F23"/>
    <mergeCell ref="C24:F24"/>
    <mergeCell ref="C25:F25"/>
    <mergeCell ref="C26:F26"/>
    <mergeCell ref="C27:F27"/>
  </mergeCells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extLst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2026-03-04T02:53:37Z</dcterms:created>
</cp:coreProperties>
</file>